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65" activeTab="0"/>
  </bookViews>
  <sheets>
    <sheet name="报人大、政府" sheetId="1" r:id="rId1"/>
  </sheets>
  <definedNames/>
  <calcPr fullCalcOnLoad="1"/>
</workbook>
</file>

<file path=xl/sharedStrings.xml><?xml version="1.0" encoding="utf-8"?>
<sst xmlns="http://schemas.openxmlformats.org/spreadsheetml/2006/main" count="182" uniqueCount="160">
  <si>
    <t>2016年市财政与景东县财政年终结算单</t>
  </si>
  <si>
    <t>单位：万元</t>
  </si>
  <si>
    <t>项       目</t>
  </si>
  <si>
    <t>金额</t>
  </si>
  <si>
    <r>
      <rPr>
        <sz val="12"/>
        <rFont val="黑体"/>
        <family val="0"/>
      </rPr>
      <t xml:space="preserve">项        </t>
    </r>
    <r>
      <rPr>
        <sz val="12"/>
        <rFont val="黑体"/>
        <family val="0"/>
      </rPr>
      <t>目</t>
    </r>
  </si>
  <si>
    <t xml:space="preserve">公
共财政预算  </t>
  </si>
  <si>
    <t>一、公共财政预算收入总计</t>
  </si>
  <si>
    <t>公共财政预算</t>
  </si>
  <si>
    <t>1.体制上解</t>
  </si>
  <si>
    <t>（一）本年本级收入合计</t>
  </si>
  <si>
    <t>2.出口退税上解基数</t>
  </si>
  <si>
    <t>（二）上级补助收入合计</t>
  </si>
  <si>
    <t>3.专项上解</t>
  </si>
  <si>
    <t>1.返还性收入</t>
  </si>
  <si>
    <t>(1)烟叶税上解</t>
  </si>
  <si>
    <t>(1)消费税和增值税税收返还</t>
  </si>
  <si>
    <t>(2)代扣、代收税款手续费上解</t>
  </si>
  <si>
    <t>(2)所得税基数返还</t>
  </si>
  <si>
    <t>(3)地税经费上解</t>
  </si>
  <si>
    <t>(3)成品油价格和税费改革税收返还</t>
  </si>
  <si>
    <t>(4)大理学院原电大及工业学校经费上解</t>
  </si>
  <si>
    <t>(4)增值税“五五分享”税收返还收入</t>
  </si>
  <si>
    <t>(5)楚雄、德宏、丽江师范学院经费上解</t>
  </si>
  <si>
    <t>2.一般性转移支付</t>
  </si>
  <si>
    <t>(6)固定性上解</t>
  </si>
  <si>
    <t>(1)体制补助</t>
  </si>
  <si>
    <t>(7)其他上解</t>
  </si>
  <si>
    <t>(2)均衡性转移支付</t>
  </si>
  <si>
    <t>（三）市对省直管县补助支出</t>
  </si>
  <si>
    <t>(3)老少边穷转移支付</t>
  </si>
  <si>
    <t>1.2008年基数补助</t>
  </si>
  <si>
    <t>(4)化解债务补助</t>
  </si>
  <si>
    <t>2.2016年新增补助</t>
  </si>
  <si>
    <t>(5)县级基本财力保障奖补资金</t>
  </si>
  <si>
    <t>3.其他需通过省结算办理补助</t>
  </si>
  <si>
    <t>(6)资源枯竭型城市转移支付</t>
  </si>
  <si>
    <t xml:space="preserve"> (四）援助其他地区支出</t>
  </si>
  <si>
    <t>(7)企业事业单位划转补助</t>
  </si>
  <si>
    <t xml:space="preserve"> (五）债务还本支出</t>
  </si>
  <si>
    <t>(8)成品油价格和税费改革转移支付补助</t>
  </si>
  <si>
    <t>1.地方政府一般债务还本支出</t>
  </si>
  <si>
    <t>(9)基层公检法司转移支付</t>
  </si>
  <si>
    <t>(1)地方政府一般债券还本支出</t>
  </si>
  <si>
    <t>(10)义务教育等转移支付</t>
  </si>
  <si>
    <t>(2)地方政府向外国政府借款还本支出</t>
  </si>
  <si>
    <t>(11)基本养老保险和低保等转移支付</t>
  </si>
  <si>
    <t>(3)地方政府向国际组织借款还本支出</t>
  </si>
  <si>
    <t>(12)新型农村合作医疗等转移支付</t>
  </si>
  <si>
    <t>(4)地方政府其他一般债务还本支出</t>
  </si>
  <si>
    <t>(13)农村综合改革转移支付</t>
  </si>
  <si>
    <t>2.债务转贷支出</t>
  </si>
  <si>
    <t>(14)产粮、产油大县奖励资金</t>
  </si>
  <si>
    <t>(1)地方政府一般债券转贷支出</t>
  </si>
  <si>
    <t>(15)重点生态功能区转移支付</t>
  </si>
  <si>
    <t>(2)地方政府向外国政府借款转贷支出</t>
  </si>
  <si>
    <t>(16)固定数额补助（原调资、农村税费改革等补助）</t>
  </si>
  <si>
    <t>(3)地方政府向国际组织借款转贷支出</t>
  </si>
  <si>
    <t>(17)其他一般性转移支付</t>
  </si>
  <si>
    <t>(4)地方政府其他一般债务转贷支出</t>
  </si>
  <si>
    <t>(18)结算补助</t>
  </si>
  <si>
    <t xml:space="preserve"> (六）市对直管县地方政府债券转贷</t>
  </si>
  <si>
    <t>固定性或者已发文明确的结算补助</t>
  </si>
  <si>
    <t>（七）增设预算周转金</t>
  </si>
  <si>
    <t>开发区新增上解返还</t>
  </si>
  <si>
    <t>（八）安排预算稳定调节基金</t>
  </si>
  <si>
    <t>东航省内航线回程增值税返还</t>
  </si>
  <si>
    <t>（九）调出资金</t>
  </si>
  <si>
    <t>小湾、功果桥、景洪、糯扎渡电站增值税转移结算</t>
  </si>
  <si>
    <t>（十）拨付国债转贷资金数</t>
  </si>
  <si>
    <t>华能澜沧江、大朝山公司所得税转移结算</t>
  </si>
  <si>
    <t>（十一）国债转贷资金结余</t>
  </si>
  <si>
    <t>溪洛渡电站外迁玉溪移民补助</t>
  </si>
  <si>
    <t>三、年终结余</t>
  </si>
  <si>
    <t>年终结算补助</t>
  </si>
  <si>
    <t>其中：本级</t>
  </si>
  <si>
    <t>减：结转下年支出</t>
  </si>
  <si>
    <t>净结余</t>
  </si>
  <si>
    <t>3.专项转移支付</t>
  </si>
  <si>
    <t>(1)一般公共服务</t>
  </si>
  <si>
    <t>基金预算</t>
  </si>
  <si>
    <t>一、基金预算收入总计</t>
  </si>
  <si>
    <t>(2)外交</t>
  </si>
  <si>
    <t>(3)国防</t>
  </si>
  <si>
    <t>(4)公共安全</t>
  </si>
  <si>
    <t>（三）上年结余</t>
  </si>
  <si>
    <t>(5)教育</t>
  </si>
  <si>
    <t>（四）待偿债置换专项债券上年结余</t>
  </si>
  <si>
    <t>(6)科学技术</t>
  </si>
  <si>
    <t>（五）地方政府专项债务收入</t>
  </si>
  <si>
    <t>(7)文化体育与传媒</t>
  </si>
  <si>
    <t>（六）地方政府专项债务转贷收入</t>
  </si>
  <si>
    <t>(8)社会保障和就业</t>
  </si>
  <si>
    <t>（七）调入资金</t>
  </si>
  <si>
    <t>(9)医疗卫生与计划生育</t>
  </si>
  <si>
    <t>1.一般公共财政预算调入</t>
  </si>
  <si>
    <t>(10)节能环保</t>
  </si>
  <si>
    <t>2.调入专项收入</t>
  </si>
  <si>
    <t>(11)城乡社区</t>
  </si>
  <si>
    <t>3.其他调入</t>
  </si>
  <si>
    <t>(12)农林水</t>
  </si>
  <si>
    <t>（八）省直管县所得市级补助收入</t>
  </si>
  <si>
    <t>(13)交通运输</t>
  </si>
  <si>
    <t>(14)资源勘探信息等</t>
  </si>
  <si>
    <t>(15)商业服务业等</t>
  </si>
  <si>
    <t>3.其他需通过省结算办理的补助</t>
  </si>
  <si>
    <t>(16)金融</t>
  </si>
  <si>
    <t>二、基金预算支出总计</t>
  </si>
  <si>
    <t>(17)国土海洋气象等</t>
  </si>
  <si>
    <t>（一）本年本级支出合计</t>
  </si>
  <si>
    <t>(18)住房保障</t>
  </si>
  <si>
    <t>（二）上解支出合计</t>
  </si>
  <si>
    <t>(19)粮油物资储备</t>
  </si>
  <si>
    <t>（三）调出资金</t>
  </si>
  <si>
    <t>(20)其他收入</t>
  </si>
  <si>
    <t>（四）地方政府专项债务还本支出</t>
  </si>
  <si>
    <t>（三）接受其他地区援助收入</t>
  </si>
  <si>
    <t>（五）债务转贷支出</t>
  </si>
  <si>
    <t>（四）地方政府债券收入</t>
  </si>
  <si>
    <t>（六）待偿债置换专项债券结余</t>
  </si>
  <si>
    <t>1.地方政府一般债券收入</t>
  </si>
  <si>
    <t>（七）市对省直管县补助支出</t>
  </si>
  <si>
    <t>2.地方政府向外国政府借款收入</t>
  </si>
  <si>
    <t>3.地方政府向国际组织借款收入</t>
  </si>
  <si>
    <t>4.地方政府其他一般债务收入</t>
  </si>
  <si>
    <t>（五）债务转贷收入</t>
  </si>
  <si>
    <t>1.地方政府一般债券转贷收入</t>
  </si>
  <si>
    <t>2.地方政府向外国政府借款转贷收入</t>
  </si>
  <si>
    <t>3.地方政府向国际组织借款转贷收入</t>
  </si>
  <si>
    <t>4.地方政府其他一般债务转贷收入</t>
  </si>
  <si>
    <t>（六）国债转贷收入</t>
  </si>
  <si>
    <t>（七）国债转贷资金上年结余</t>
  </si>
  <si>
    <t>国有资本预算</t>
  </si>
  <si>
    <t>一、本年本级收入</t>
  </si>
  <si>
    <t>（八）国债转贷转补助数</t>
  </si>
  <si>
    <t>二、上年结余</t>
  </si>
  <si>
    <t>（九）待偿债置换一般债券上年结余</t>
  </si>
  <si>
    <t>三、上级补助收入</t>
  </si>
  <si>
    <t>（十）上年结余</t>
  </si>
  <si>
    <t>四、本年本级支出</t>
  </si>
  <si>
    <t>（十一）调入预算稳定调节基金</t>
  </si>
  <si>
    <t>五、调出资金（市对直管县补助）</t>
  </si>
  <si>
    <t>（十二）调入资金</t>
  </si>
  <si>
    <t>六、年终结余</t>
  </si>
  <si>
    <t>1.政府性基金调入</t>
  </si>
  <si>
    <t>资金结算</t>
  </si>
  <si>
    <t>一、市财政应净补助数（（一）-（二））</t>
  </si>
  <si>
    <t>2.国有资本经营预算调入</t>
  </si>
  <si>
    <t>（一）市财政应补助县（区）财政数</t>
  </si>
  <si>
    <t>（二）县（区）财政应上解市财政数</t>
  </si>
  <si>
    <t>（十三）省直管县所得市级补助收入</t>
  </si>
  <si>
    <t>二、市财政实际已拨付资金净值（（一）-（二））</t>
  </si>
  <si>
    <t>（一）市财政实际已拨付县（区）财政资金</t>
  </si>
  <si>
    <t>（二）县（区）财政实际已上解市财政资金</t>
  </si>
  <si>
    <t>三、“与上级往来”科目余额</t>
  </si>
  <si>
    <t>（一）市财政欠县（区）财政</t>
  </si>
  <si>
    <t>二、地方公共财政预算支出总计</t>
  </si>
  <si>
    <t>（二）县（区）财政欠市财政</t>
  </si>
  <si>
    <t>附：年末地方预算周转金</t>
  </si>
  <si>
    <t>年末预算稳定调节基金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</si>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</sst>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yyyy/m/d\ h:mm;@"/>
    <numFmt numFmtId="178" formatCode="_ * #,##0_ ;_ * \-#,##0_ ;_ * &quot;-&quot;??_ ;_ @_ "/>
    <numFmt numFmtId="179" formatCode="#,##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6"/>
      <name val="隶书"/>
      <family val="3"/>
    </font>
    <font>
      <sz val="12"/>
      <name val="宋体"/>
      <family val="0"/>
    </font>
    <font>
      <sz val="18"/>
      <name val="黑体"/>
      <family val="0"/>
    </font>
    <font>
      <sz val="12"/>
      <name val="黑体"/>
      <family val="0"/>
    </font>
    <font>
      <b/>
      <u val="single"/>
      <sz val="11"/>
      <color indexed="9"/>
      <name val="宋体"/>
      <family val="0"/>
    </font>
    <font>
      <b/>
      <sz val="12"/>
      <color indexed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 Unicode MS"/>
      <family val="0"/>
    </font>
    <font>
      <sz val="12"/>
      <name val="Arial Unicode MS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1"/>
      <color theme="0"/>
      <name val="宋体"/>
      <family val="0"/>
    </font>
    <font>
      <b/>
      <sz val="12"/>
      <color theme="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0" borderId="0">
      <alignment vertical="center"/>
      <protection/>
    </xf>
    <xf numFmtId="0" fontId="35" fillId="32" borderId="0" applyNumberFormat="0" applyBorder="0" applyAlignment="0" applyProtection="0"/>
    <xf numFmtId="0" fontId="14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vertical="center"/>
    </xf>
    <xf numFmtId="0" fontId="3" fillId="0" borderId="0" xfId="19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6" fontId="3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/>
      <protection locked="0"/>
    </xf>
    <xf numFmtId="177" fontId="51" fillId="0" borderId="0" xfId="0" applyNumberFormat="1" applyFont="1" applyFill="1" applyBorder="1" applyAlignment="1" applyProtection="1">
      <alignment horizontal="left"/>
      <protection locked="0"/>
    </xf>
    <xf numFmtId="176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3" fillId="0" borderId="0" xfId="19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41" fontId="3" fillId="0" borderId="15" xfId="19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41" fontId="3" fillId="0" borderId="17" xfId="19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left" vertical="center" indent="1"/>
      <protection locked="0"/>
    </xf>
    <xf numFmtId="41" fontId="3" fillId="0" borderId="20" xfId="19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left" vertical="center" indent="1"/>
      <protection locked="0"/>
    </xf>
    <xf numFmtId="0" fontId="9" fillId="0" borderId="15" xfId="0" applyFont="1" applyFill="1" applyBorder="1" applyAlignment="1" applyProtection="1">
      <alignment horizontal="left" vertical="center" indent="2"/>
      <protection locked="0"/>
    </xf>
    <xf numFmtId="0" fontId="9" fillId="0" borderId="14" xfId="0" applyFont="1" applyFill="1" applyBorder="1" applyAlignment="1" applyProtection="1">
      <alignment horizontal="left" vertical="center" indent="2"/>
      <protection locked="0"/>
    </xf>
    <xf numFmtId="178" fontId="11" fillId="0" borderId="17" xfId="22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178" fontId="12" fillId="0" borderId="17" xfId="22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left" vertical="center" indent="2"/>
      <protection locked="0"/>
    </xf>
    <xf numFmtId="178" fontId="11" fillId="0" borderId="17" xfId="22" applyNumberFormat="1" applyFont="1" applyFill="1" applyBorder="1" applyAlignment="1" applyProtection="1">
      <alignment vertical="center"/>
      <protection/>
    </xf>
    <xf numFmtId="41" fontId="3" fillId="0" borderId="15" xfId="19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left" vertical="center" indent="3"/>
      <protection locked="0"/>
    </xf>
    <xf numFmtId="0" fontId="3" fillId="0" borderId="14" xfId="0" applyFont="1" applyFill="1" applyBorder="1" applyAlignment="1" applyProtection="1">
      <alignment horizontal="left" vertical="center" indent="3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horizontal="left" vertical="center" indent="3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178" fontId="12" fillId="0" borderId="17" xfId="22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/>
      <protection locked="0"/>
    </xf>
    <xf numFmtId="179" fontId="3" fillId="0" borderId="0" xfId="0" applyNumberFormat="1" applyFont="1" applyFill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16" xfId="0" applyFont="1" applyFill="1" applyBorder="1" applyAlignment="1" applyProtection="1">
      <alignment horizontal="center" vertical="center" wrapText="1"/>
      <protection locked="0"/>
    </xf>
    <xf numFmtId="176" fontId="8" fillId="0" borderId="15" xfId="62" applyNumberFormat="1" applyFont="1" applyFill="1" applyBorder="1" applyAlignment="1" applyProtection="1">
      <alignment vertical="center"/>
      <protection locked="0"/>
    </xf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5" xfId="62" applyFont="1" applyFill="1" applyBorder="1" applyAlignment="1" applyProtection="1">
      <alignment vertical="center"/>
      <protection locked="0"/>
    </xf>
    <xf numFmtId="178" fontId="55" fillId="0" borderId="17" xfId="22" applyNumberFormat="1" applyFont="1" applyFill="1" applyBorder="1" applyAlignment="1" applyProtection="1">
      <alignment vertical="center"/>
      <protection locked="0"/>
    </xf>
    <xf numFmtId="178" fontId="55" fillId="0" borderId="17" xfId="22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4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41" fontId="3" fillId="0" borderId="23" xfId="19" applyNumberFormat="1" applyFont="1" applyFill="1" applyBorder="1" applyAlignment="1" applyProtection="1">
      <alignment vertical="center"/>
      <protection/>
    </xf>
    <xf numFmtId="0" fontId="54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left" vertical="center" indent="1"/>
      <protection locked="0"/>
    </xf>
    <xf numFmtId="178" fontId="11" fillId="0" borderId="25" xfId="22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tabSelected="1" zoomScale="75" zoomScaleNormal="75" workbookViewId="0" topLeftCell="A1">
      <selection activeCell="R23" sqref="R23"/>
    </sheetView>
  </sheetViews>
  <sheetFormatPr defaultColWidth="9.00390625" defaultRowHeight="15"/>
  <cols>
    <col min="1" max="1" width="3.421875" style="4" customWidth="1"/>
    <col min="2" max="2" width="63.57421875" style="4" customWidth="1"/>
    <col min="3" max="3" width="11.57421875" style="5" customWidth="1"/>
    <col min="4" max="4" width="3.421875" style="4" customWidth="1"/>
    <col min="5" max="5" width="63.57421875" style="4" customWidth="1"/>
    <col min="6" max="6" width="11.7109375" style="3" customWidth="1"/>
    <col min="7" max="245" width="9.00390625" style="4" customWidth="1"/>
    <col min="246" max="246" width="4.57421875" style="4" customWidth="1"/>
    <col min="247" max="247" width="60.57421875" style="4" customWidth="1"/>
    <col min="248" max="248" width="21.00390625" style="4" customWidth="1"/>
    <col min="249" max="249" width="4.57421875" style="4" customWidth="1"/>
    <col min="250" max="250" width="66.57421875" style="4" customWidth="1"/>
    <col min="251" max="251" width="13.57421875" style="4" customWidth="1"/>
    <col min="252" max="252" width="12.7109375" style="4" customWidth="1"/>
    <col min="253" max="253" width="17.8515625" style="4" customWidth="1"/>
    <col min="254" max="16384" width="9.00390625" style="4" customWidth="1"/>
  </cols>
  <sheetData>
    <row r="1" spans="1:6" s="1" customFormat="1" ht="33.75">
      <c r="A1" s="6" t="s">
        <v>0</v>
      </c>
      <c r="B1" s="6"/>
      <c r="C1" s="6"/>
      <c r="D1" s="6"/>
      <c r="E1" s="6"/>
      <c r="F1" s="6"/>
    </row>
    <row r="2" spans="1:6" ht="26.25" customHeight="1">
      <c r="A2" s="7"/>
      <c r="B2" s="8"/>
      <c r="C2" s="9"/>
      <c r="D2" s="10"/>
      <c r="E2" s="11"/>
      <c r="F2" s="12" t="s">
        <v>1</v>
      </c>
    </row>
    <row r="3" spans="1:6" ht="21.75" customHeight="1">
      <c r="A3" s="13"/>
      <c r="B3" s="14" t="s">
        <v>2</v>
      </c>
      <c r="C3" s="15" t="s">
        <v>3</v>
      </c>
      <c r="D3" s="14"/>
      <c r="E3" s="14" t="s">
        <v>4</v>
      </c>
      <c r="F3" s="16" t="s">
        <v>3</v>
      </c>
    </row>
    <row r="4" spans="1:6" ht="19.5" customHeight="1">
      <c r="A4" s="17" t="s">
        <v>5</v>
      </c>
      <c r="B4" s="18" t="s">
        <v>6</v>
      </c>
      <c r="C4" s="19">
        <f>ROUND(SUM(C5:C6,C62:C63,C68,C73:C79,C83),0)</f>
        <v>275479</v>
      </c>
      <c r="D4" s="20" t="s">
        <v>7</v>
      </c>
      <c r="E4" s="21" t="s">
        <v>8</v>
      </c>
      <c r="F4" s="22"/>
    </row>
    <row r="5" spans="1:6" ht="19.5" customHeight="1">
      <c r="A5" s="17"/>
      <c r="B5" s="23" t="s">
        <v>9</v>
      </c>
      <c r="C5" s="19">
        <v>44637</v>
      </c>
      <c r="D5" s="24"/>
      <c r="E5" s="21" t="s">
        <v>10</v>
      </c>
      <c r="F5" s="22"/>
    </row>
    <row r="6" spans="1:6" ht="19.5" customHeight="1">
      <c r="A6" s="17"/>
      <c r="B6" s="23" t="s">
        <v>11</v>
      </c>
      <c r="C6" s="19">
        <f>ROUND(SUM(C7,C12,C41),0)</f>
        <v>204629</v>
      </c>
      <c r="D6" s="24"/>
      <c r="E6" s="25" t="s">
        <v>12</v>
      </c>
      <c r="F6" s="26">
        <f>ROUND(SUM(F7:F13),0)</f>
        <v>2589</v>
      </c>
    </row>
    <row r="7" spans="1:6" ht="19.5" customHeight="1">
      <c r="A7" s="17"/>
      <c r="B7" s="27" t="s">
        <v>13</v>
      </c>
      <c r="C7" s="19">
        <f>ROUND(SUM(C8:C11),0)</f>
        <v>2872</v>
      </c>
      <c r="D7" s="24"/>
      <c r="E7" s="28" t="s">
        <v>14</v>
      </c>
      <c r="F7" s="22">
        <v>638</v>
      </c>
    </row>
    <row r="8" spans="1:6" ht="19.5" customHeight="1">
      <c r="A8" s="17"/>
      <c r="B8" s="29" t="s">
        <v>15</v>
      </c>
      <c r="C8" s="19">
        <v>2079</v>
      </c>
      <c r="D8" s="24"/>
      <c r="E8" s="28" t="s">
        <v>16</v>
      </c>
      <c r="F8" s="22">
        <v>32</v>
      </c>
    </row>
    <row r="9" spans="1:6" ht="19.5" customHeight="1">
      <c r="A9" s="17"/>
      <c r="B9" s="29" t="s">
        <v>17</v>
      </c>
      <c r="C9" s="19">
        <v>793</v>
      </c>
      <c r="D9" s="24"/>
      <c r="E9" s="28" t="s">
        <v>18</v>
      </c>
      <c r="F9" s="22">
        <v>804</v>
      </c>
    </row>
    <row r="10" spans="1:6" ht="19.5" customHeight="1">
      <c r="A10" s="17"/>
      <c r="B10" s="29" t="s">
        <v>19</v>
      </c>
      <c r="C10" s="19"/>
      <c r="D10" s="24"/>
      <c r="E10" s="28" t="s">
        <v>20</v>
      </c>
      <c r="F10" s="22"/>
    </row>
    <row r="11" spans="1:6" ht="19.5" customHeight="1">
      <c r="A11" s="17"/>
      <c r="B11" s="29" t="s">
        <v>21</v>
      </c>
      <c r="C11" s="19"/>
      <c r="D11" s="24"/>
      <c r="E11" s="28" t="s">
        <v>22</v>
      </c>
      <c r="F11" s="22"/>
    </row>
    <row r="12" spans="1:6" ht="19.5" customHeight="1">
      <c r="A12" s="17"/>
      <c r="B12" s="27" t="s">
        <v>23</v>
      </c>
      <c r="C12" s="19">
        <f>ROUND(SUM(C13:C30),0)</f>
        <v>111032</v>
      </c>
      <c r="D12" s="24"/>
      <c r="E12" s="28" t="s">
        <v>24</v>
      </c>
      <c r="F12" s="22">
        <v>173</v>
      </c>
    </row>
    <row r="13" spans="1:6" ht="19.5" customHeight="1">
      <c r="A13" s="17"/>
      <c r="B13" s="29" t="s">
        <v>25</v>
      </c>
      <c r="C13" s="19">
        <v>3193</v>
      </c>
      <c r="D13" s="24"/>
      <c r="E13" s="28" t="s">
        <v>26</v>
      </c>
      <c r="F13" s="30">
        <v>942</v>
      </c>
    </row>
    <row r="14" spans="1:6" ht="19.5" customHeight="1">
      <c r="A14" s="17"/>
      <c r="B14" s="29" t="s">
        <v>27</v>
      </c>
      <c r="C14" s="19">
        <v>36038</v>
      </c>
      <c r="D14" s="24"/>
      <c r="E14" s="31" t="s">
        <v>28</v>
      </c>
      <c r="F14" s="32">
        <f>ROUND(SUM(F15:F17),0)</f>
        <v>0</v>
      </c>
    </row>
    <row r="15" spans="1:6" ht="19.5" customHeight="1">
      <c r="A15" s="17"/>
      <c r="B15" s="29" t="s">
        <v>29</v>
      </c>
      <c r="C15" s="19">
        <v>6744</v>
      </c>
      <c r="D15" s="24"/>
      <c r="E15" s="21" t="s">
        <v>30</v>
      </c>
      <c r="F15" s="30"/>
    </row>
    <row r="16" spans="1:6" ht="19.5" customHeight="1">
      <c r="A16" s="17"/>
      <c r="B16" s="33" t="s">
        <v>31</v>
      </c>
      <c r="C16" s="19"/>
      <c r="D16" s="24"/>
      <c r="E16" s="21" t="s">
        <v>32</v>
      </c>
      <c r="F16" s="30"/>
    </row>
    <row r="17" spans="1:6" ht="19.5" customHeight="1">
      <c r="A17" s="17"/>
      <c r="B17" s="33" t="s">
        <v>33</v>
      </c>
      <c r="C17" s="19">
        <v>2801</v>
      </c>
      <c r="D17" s="24"/>
      <c r="E17" s="21" t="s">
        <v>34</v>
      </c>
      <c r="F17" s="30"/>
    </row>
    <row r="18" spans="1:6" ht="19.5" customHeight="1">
      <c r="A18" s="17"/>
      <c r="B18" s="29" t="s">
        <v>35</v>
      </c>
      <c r="C18" s="19"/>
      <c r="D18" s="24"/>
      <c r="E18" s="31" t="s">
        <v>36</v>
      </c>
      <c r="F18" s="30"/>
    </row>
    <row r="19" spans="1:6" ht="19.5" customHeight="1">
      <c r="A19" s="17"/>
      <c r="B19" s="29" t="s">
        <v>37</v>
      </c>
      <c r="C19" s="19">
        <v>1181</v>
      </c>
      <c r="D19" s="24"/>
      <c r="E19" s="31" t="s">
        <v>38</v>
      </c>
      <c r="F19" s="34">
        <f>ROUND(SUM(F20,F25),0)</f>
        <v>12110</v>
      </c>
    </row>
    <row r="20" spans="1:6" ht="19.5" customHeight="1">
      <c r="A20" s="17"/>
      <c r="B20" s="29" t="s">
        <v>39</v>
      </c>
      <c r="C20" s="19"/>
      <c r="D20" s="24"/>
      <c r="E20" s="21" t="s">
        <v>40</v>
      </c>
      <c r="F20" s="35">
        <f>ROUND(SUM(F21:F24),0)</f>
        <v>12110</v>
      </c>
    </row>
    <row r="21" spans="1:6" ht="19.5" customHeight="1">
      <c r="A21" s="17"/>
      <c r="B21" s="29" t="s">
        <v>41</v>
      </c>
      <c r="C21" s="19">
        <v>1477</v>
      </c>
      <c r="D21" s="24"/>
      <c r="E21" s="28" t="s">
        <v>42</v>
      </c>
      <c r="F21" s="36"/>
    </row>
    <row r="22" spans="1:6" ht="19.5" customHeight="1">
      <c r="A22" s="17"/>
      <c r="B22" s="29" t="s">
        <v>43</v>
      </c>
      <c r="C22" s="19">
        <v>12093</v>
      </c>
      <c r="D22" s="24"/>
      <c r="E22" s="28" t="s">
        <v>44</v>
      </c>
      <c r="F22" s="36"/>
    </row>
    <row r="23" spans="1:6" ht="19.5" customHeight="1">
      <c r="A23" s="17"/>
      <c r="B23" s="29" t="s">
        <v>45</v>
      </c>
      <c r="C23" s="19">
        <v>9205</v>
      </c>
      <c r="D23" s="24"/>
      <c r="E23" s="28" t="s">
        <v>46</v>
      </c>
      <c r="F23" s="36"/>
    </row>
    <row r="24" spans="1:6" ht="19.5" customHeight="1">
      <c r="A24" s="17"/>
      <c r="B24" s="29" t="s">
        <v>47</v>
      </c>
      <c r="C24" s="19">
        <v>13861</v>
      </c>
      <c r="D24" s="24"/>
      <c r="E24" s="28" t="s">
        <v>48</v>
      </c>
      <c r="F24" s="19">
        <v>12110</v>
      </c>
    </row>
    <row r="25" spans="1:6" ht="19.5" customHeight="1">
      <c r="A25" s="17"/>
      <c r="B25" s="29" t="s">
        <v>49</v>
      </c>
      <c r="C25" s="19">
        <v>1715</v>
      </c>
      <c r="D25" s="24"/>
      <c r="E25" s="21" t="s">
        <v>50</v>
      </c>
      <c r="F25" s="35">
        <f>ROUND(SUM(F26:F29),0)</f>
        <v>0</v>
      </c>
    </row>
    <row r="26" spans="1:6" ht="19.5" customHeight="1">
      <c r="A26" s="17"/>
      <c r="B26" s="29" t="s">
        <v>51</v>
      </c>
      <c r="C26" s="19"/>
      <c r="D26" s="24"/>
      <c r="E26" s="28" t="s">
        <v>52</v>
      </c>
      <c r="F26" s="36"/>
    </row>
    <row r="27" spans="1:6" ht="19.5" customHeight="1">
      <c r="A27" s="17"/>
      <c r="B27" s="29" t="s">
        <v>53</v>
      </c>
      <c r="C27" s="19">
        <v>6046</v>
      </c>
      <c r="D27" s="24"/>
      <c r="E27" s="28" t="s">
        <v>54</v>
      </c>
      <c r="F27" s="36"/>
    </row>
    <row r="28" spans="1:6" ht="19.5" customHeight="1">
      <c r="A28" s="17"/>
      <c r="B28" s="29" t="s">
        <v>55</v>
      </c>
      <c r="C28" s="19">
        <v>13362</v>
      </c>
      <c r="D28" s="24"/>
      <c r="E28" s="28" t="s">
        <v>56</v>
      </c>
      <c r="F28" s="36"/>
    </row>
    <row r="29" spans="1:6" ht="19.5" customHeight="1">
      <c r="A29" s="17"/>
      <c r="B29" s="29" t="s">
        <v>57</v>
      </c>
      <c r="C29" s="19">
        <v>348</v>
      </c>
      <c r="D29" s="24"/>
      <c r="E29" s="28" t="s">
        <v>58</v>
      </c>
      <c r="F29" s="36"/>
    </row>
    <row r="30" spans="1:6" ht="19.5" customHeight="1">
      <c r="A30" s="17"/>
      <c r="B30" s="29" t="s">
        <v>59</v>
      </c>
      <c r="C30" s="35">
        <f>SUM(C31:C40)</f>
        <v>2968</v>
      </c>
      <c r="D30" s="24"/>
      <c r="E30" s="31" t="s">
        <v>60</v>
      </c>
      <c r="F30" s="30"/>
    </row>
    <row r="31" spans="1:6" ht="19.5" customHeight="1">
      <c r="A31" s="17"/>
      <c r="B31" s="37" t="s">
        <v>61</v>
      </c>
      <c r="C31" s="19">
        <v>2958</v>
      </c>
      <c r="D31" s="24"/>
      <c r="E31" s="31" t="s">
        <v>62</v>
      </c>
      <c r="F31" s="30"/>
    </row>
    <row r="32" spans="1:6" ht="19.5" customHeight="1">
      <c r="A32" s="17"/>
      <c r="B32" s="38" t="s">
        <v>63</v>
      </c>
      <c r="C32" s="19"/>
      <c r="D32" s="24"/>
      <c r="E32" s="39" t="s">
        <v>64</v>
      </c>
      <c r="F32" s="30">
        <v>6</v>
      </c>
    </row>
    <row r="33" spans="1:6" ht="19.5" customHeight="1">
      <c r="A33" s="17"/>
      <c r="B33" s="37" t="s">
        <v>65</v>
      </c>
      <c r="C33" s="19"/>
      <c r="D33" s="24"/>
      <c r="E33" s="39" t="s">
        <v>66</v>
      </c>
      <c r="F33" s="30"/>
    </row>
    <row r="34" spans="1:6" ht="19.5" customHeight="1">
      <c r="A34" s="17"/>
      <c r="B34" s="40" t="s">
        <v>67</v>
      </c>
      <c r="C34" s="19"/>
      <c r="D34" s="24"/>
      <c r="E34" s="39" t="s">
        <v>68</v>
      </c>
      <c r="F34" s="36"/>
    </row>
    <row r="35" spans="1:6" ht="19.5" customHeight="1">
      <c r="A35" s="17"/>
      <c r="B35" s="37" t="s">
        <v>69</v>
      </c>
      <c r="C35" s="19">
        <v>10</v>
      </c>
      <c r="D35" s="24"/>
      <c r="E35" s="39" t="s">
        <v>70</v>
      </c>
      <c r="F35" s="36"/>
    </row>
    <row r="36" spans="1:6" ht="19.5" customHeight="1">
      <c r="A36" s="17"/>
      <c r="B36" s="37" t="s">
        <v>71</v>
      </c>
      <c r="C36" s="19"/>
      <c r="D36" s="24"/>
      <c r="E36" s="41" t="s">
        <v>72</v>
      </c>
      <c r="F36" s="34">
        <f>C4-C88</f>
        <v>605</v>
      </c>
    </row>
    <row r="37" spans="1:6" ht="19.5" customHeight="1">
      <c r="A37" s="17"/>
      <c r="B37" s="37" t="s">
        <v>73</v>
      </c>
      <c r="C37" s="19"/>
      <c r="D37" s="24"/>
      <c r="E37" s="28" t="s">
        <v>74</v>
      </c>
      <c r="F37" s="30"/>
    </row>
    <row r="38" spans="1:6" ht="19.5" customHeight="1">
      <c r="A38" s="17"/>
      <c r="B38" s="37"/>
      <c r="C38" s="19"/>
      <c r="D38" s="24"/>
      <c r="E38" s="42" t="s">
        <v>75</v>
      </c>
      <c r="F38" s="30">
        <v>605</v>
      </c>
    </row>
    <row r="39" spans="1:6" ht="19.5" customHeight="1">
      <c r="A39" s="17"/>
      <c r="B39" s="37"/>
      <c r="C39" s="19"/>
      <c r="D39" s="24"/>
      <c r="E39" s="28" t="s">
        <v>74</v>
      </c>
      <c r="F39" s="30"/>
    </row>
    <row r="40" spans="1:6" ht="19.5" customHeight="1">
      <c r="A40" s="17"/>
      <c r="C40" s="19"/>
      <c r="D40" s="24"/>
      <c r="E40" s="21" t="s">
        <v>76</v>
      </c>
      <c r="F40" s="34">
        <f>F36-F38</f>
        <v>0</v>
      </c>
    </row>
    <row r="41" spans="1:6" ht="19.5" customHeight="1">
      <c r="A41" s="17"/>
      <c r="B41" s="27" t="s">
        <v>77</v>
      </c>
      <c r="C41" s="35">
        <f>ROUND(SUM(C42:C61),0)</f>
        <v>90725</v>
      </c>
      <c r="D41" s="24"/>
      <c r="E41" s="28" t="s">
        <v>74</v>
      </c>
      <c r="F41" s="34">
        <f>F37-F39</f>
        <v>0</v>
      </c>
    </row>
    <row r="42" spans="1:6" ht="19.5" customHeight="1">
      <c r="A42" s="17"/>
      <c r="B42" s="29" t="s">
        <v>78</v>
      </c>
      <c r="C42" s="19">
        <v>1362</v>
      </c>
      <c r="D42" s="24" t="s">
        <v>79</v>
      </c>
      <c r="E42" s="41" t="s">
        <v>80</v>
      </c>
      <c r="F42" s="34">
        <f>ROUND(SUM(F43:F49,F53),0)</f>
        <v>16951</v>
      </c>
    </row>
    <row r="43" spans="1:6" ht="19.5" customHeight="1">
      <c r="A43" s="17"/>
      <c r="B43" s="29" t="s">
        <v>81</v>
      </c>
      <c r="C43" s="19">
        <v>0</v>
      </c>
      <c r="D43" s="24"/>
      <c r="E43" s="31" t="s">
        <v>9</v>
      </c>
      <c r="F43" s="30">
        <v>6110</v>
      </c>
    </row>
    <row r="44" spans="1:6" ht="19.5" customHeight="1">
      <c r="A44" s="17"/>
      <c r="B44" s="29" t="s">
        <v>82</v>
      </c>
      <c r="C44" s="19">
        <v>71</v>
      </c>
      <c r="D44" s="24"/>
      <c r="E44" s="31" t="s">
        <v>11</v>
      </c>
      <c r="F44" s="43">
        <v>5488</v>
      </c>
    </row>
    <row r="45" spans="1:6" ht="19.5" customHeight="1">
      <c r="A45" s="17"/>
      <c r="B45" s="29" t="s">
        <v>83</v>
      </c>
      <c r="C45" s="19">
        <v>1007</v>
      </c>
      <c r="D45" s="24"/>
      <c r="E45" s="31" t="s">
        <v>84</v>
      </c>
      <c r="F45" s="30">
        <v>553</v>
      </c>
    </row>
    <row r="46" spans="1:6" ht="19.5" customHeight="1">
      <c r="A46" s="17"/>
      <c r="B46" s="29" t="s">
        <v>85</v>
      </c>
      <c r="C46" s="19">
        <v>11043</v>
      </c>
      <c r="D46" s="24"/>
      <c r="E46" s="31" t="s">
        <v>86</v>
      </c>
      <c r="F46" s="36"/>
    </row>
    <row r="47" spans="1:6" ht="19.5" customHeight="1">
      <c r="A47" s="17"/>
      <c r="B47" s="29" t="s">
        <v>87</v>
      </c>
      <c r="C47" s="19">
        <v>305</v>
      </c>
      <c r="D47" s="24"/>
      <c r="E47" s="31" t="s">
        <v>88</v>
      </c>
      <c r="F47" s="30"/>
    </row>
    <row r="48" spans="1:6" ht="19.5" customHeight="1">
      <c r="A48" s="17"/>
      <c r="B48" s="29" t="s">
        <v>89</v>
      </c>
      <c r="C48" s="19">
        <v>458</v>
      </c>
      <c r="D48" s="24"/>
      <c r="E48" s="31" t="s">
        <v>90</v>
      </c>
      <c r="F48" s="30">
        <v>4800</v>
      </c>
    </row>
    <row r="49" spans="1:6" ht="19.5" customHeight="1">
      <c r="A49" s="17"/>
      <c r="B49" s="29" t="s">
        <v>91</v>
      </c>
      <c r="C49" s="19">
        <v>3871</v>
      </c>
      <c r="D49" s="24"/>
      <c r="E49" s="31" t="s">
        <v>92</v>
      </c>
      <c r="F49" s="34">
        <f>ROUND(SUM(F50:F52),0)</f>
        <v>0</v>
      </c>
    </row>
    <row r="50" spans="1:6" ht="19.5" customHeight="1">
      <c r="A50" s="17"/>
      <c r="B50" s="29" t="s">
        <v>93</v>
      </c>
      <c r="C50" s="19">
        <v>4946</v>
      </c>
      <c r="D50" s="24"/>
      <c r="E50" s="21" t="s">
        <v>94</v>
      </c>
      <c r="F50" s="30"/>
    </row>
    <row r="51" spans="1:6" ht="19.5" customHeight="1">
      <c r="A51" s="17"/>
      <c r="B51" s="29" t="s">
        <v>95</v>
      </c>
      <c r="C51" s="19">
        <v>6752</v>
      </c>
      <c r="D51" s="24"/>
      <c r="E51" s="21" t="s">
        <v>96</v>
      </c>
      <c r="F51" s="30"/>
    </row>
    <row r="52" spans="1:6" ht="19.5" customHeight="1">
      <c r="A52" s="17"/>
      <c r="B52" s="29" t="s">
        <v>97</v>
      </c>
      <c r="C52" s="19">
        <v>685</v>
      </c>
      <c r="D52" s="24"/>
      <c r="E52" s="21" t="s">
        <v>98</v>
      </c>
      <c r="F52" s="30"/>
    </row>
    <row r="53" spans="1:6" ht="19.5" customHeight="1">
      <c r="A53" s="17"/>
      <c r="B53" s="29" t="s">
        <v>99</v>
      </c>
      <c r="C53" s="19">
        <v>17687</v>
      </c>
      <c r="D53" s="24"/>
      <c r="E53" s="39" t="s">
        <v>100</v>
      </c>
      <c r="F53" s="34">
        <f>ROUND(SUM(F54:F56),0)</f>
        <v>0</v>
      </c>
    </row>
    <row r="54" spans="1:6" ht="19.5" customHeight="1">
      <c r="A54" s="17"/>
      <c r="B54" s="29" t="s">
        <v>101</v>
      </c>
      <c r="C54" s="19">
        <v>37114</v>
      </c>
      <c r="D54" s="24"/>
      <c r="E54" s="21" t="s">
        <v>30</v>
      </c>
      <c r="F54" s="43"/>
    </row>
    <row r="55" spans="1:6" ht="19.5" customHeight="1">
      <c r="A55" s="17"/>
      <c r="B55" s="29" t="s">
        <v>102</v>
      </c>
      <c r="C55" s="19">
        <v>531</v>
      </c>
      <c r="D55" s="24"/>
      <c r="E55" s="21" t="s">
        <v>32</v>
      </c>
      <c r="F55" s="30"/>
    </row>
    <row r="56" spans="1:6" ht="19.5" customHeight="1">
      <c r="A56" s="17"/>
      <c r="B56" s="29" t="s">
        <v>103</v>
      </c>
      <c r="C56" s="19">
        <v>155</v>
      </c>
      <c r="D56" s="24"/>
      <c r="E56" s="21" t="s">
        <v>104</v>
      </c>
      <c r="F56" s="30"/>
    </row>
    <row r="57" spans="1:6" ht="19.5" customHeight="1">
      <c r="A57" s="17"/>
      <c r="B57" s="29" t="s">
        <v>105</v>
      </c>
      <c r="C57" s="19">
        <v>8</v>
      </c>
      <c r="D57" s="24"/>
      <c r="E57" s="41" t="s">
        <v>106</v>
      </c>
      <c r="F57" s="34">
        <f>ROUND(SUM(F58:F64),0)</f>
        <v>16866</v>
      </c>
    </row>
    <row r="58" spans="1:6" ht="19.5" customHeight="1">
      <c r="A58" s="17"/>
      <c r="B58" s="29" t="s">
        <v>107</v>
      </c>
      <c r="C58" s="19">
        <v>2283</v>
      </c>
      <c r="D58" s="24"/>
      <c r="E58" s="31" t="s">
        <v>108</v>
      </c>
      <c r="F58" s="30">
        <v>9989</v>
      </c>
    </row>
    <row r="59" spans="1:6" ht="19.5" customHeight="1">
      <c r="A59" s="17"/>
      <c r="B59" s="29" t="s">
        <v>109</v>
      </c>
      <c r="C59" s="19">
        <v>5622</v>
      </c>
      <c r="D59" s="24"/>
      <c r="E59" s="31" t="s">
        <v>110</v>
      </c>
      <c r="F59" s="30">
        <v>817</v>
      </c>
    </row>
    <row r="60" spans="1:6" ht="19.5" customHeight="1">
      <c r="A60" s="17"/>
      <c r="B60" s="29" t="s">
        <v>111</v>
      </c>
      <c r="C60" s="19">
        <v>6</v>
      </c>
      <c r="D60" s="24"/>
      <c r="E60" s="31" t="s">
        <v>112</v>
      </c>
      <c r="F60" s="30">
        <v>1260</v>
      </c>
    </row>
    <row r="61" spans="1:6" ht="19.5" customHeight="1">
      <c r="A61" s="17"/>
      <c r="B61" s="29" t="s">
        <v>113</v>
      </c>
      <c r="C61" s="19">
        <v>-3181</v>
      </c>
      <c r="D61" s="24"/>
      <c r="E61" s="31" t="s">
        <v>114</v>
      </c>
      <c r="F61" s="30">
        <v>4800</v>
      </c>
    </row>
    <row r="62" spans="1:6" ht="19.5" customHeight="1">
      <c r="A62" s="17"/>
      <c r="B62" s="44" t="s">
        <v>115</v>
      </c>
      <c r="C62" s="19"/>
      <c r="D62" s="24"/>
      <c r="E62" s="31" t="s">
        <v>116</v>
      </c>
      <c r="F62" s="30"/>
    </row>
    <row r="63" spans="1:6" ht="19.5" customHeight="1">
      <c r="A63" s="17"/>
      <c r="B63" s="44" t="s">
        <v>117</v>
      </c>
      <c r="C63" s="35">
        <f>ROUND(SUM(C64:C67),0)</f>
        <v>0</v>
      </c>
      <c r="D63" s="24"/>
      <c r="E63" s="31" t="s">
        <v>118</v>
      </c>
      <c r="F63" s="36"/>
    </row>
    <row r="64" spans="1:6" ht="19.5" customHeight="1">
      <c r="A64" s="17"/>
      <c r="B64" s="45" t="s">
        <v>119</v>
      </c>
      <c r="C64" s="19"/>
      <c r="D64" s="24"/>
      <c r="E64" s="31" t="s">
        <v>120</v>
      </c>
      <c r="F64" s="34">
        <f>ROUND(SUM(F65:F67),0)</f>
        <v>0</v>
      </c>
    </row>
    <row r="65" spans="1:6" ht="19.5" customHeight="1">
      <c r="A65" s="17"/>
      <c r="B65" s="45" t="s">
        <v>121</v>
      </c>
      <c r="C65" s="19"/>
      <c r="D65" s="24"/>
      <c r="E65" s="21" t="s">
        <v>30</v>
      </c>
      <c r="F65" s="30"/>
    </row>
    <row r="66" spans="1:6" ht="19.5" customHeight="1">
      <c r="A66" s="17"/>
      <c r="B66" s="45" t="s">
        <v>122</v>
      </c>
      <c r="C66" s="19"/>
      <c r="D66" s="24"/>
      <c r="E66" s="21" t="s">
        <v>32</v>
      </c>
      <c r="F66" s="30"/>
    </row>
    <row r="67" spans="1:6" ht="19.5" customHeight="1">
      <c r="A67" s="17"/>
      <c r="B67" s="45" t="s">
        <v>123</v>
      </c>
      <c r="C67" s="19"/>
      <c r="D67" s="24"/>
      <c r="E67" s="21" t="s">
        <v>34</v>
      </c>
      <c r="F67" s="30"/>
    </row>
    <row r="68" spans="1:6" ht="19.5" customHeight="1">
      <c r="A68" s="17"/>
      <c r="B68" s="44" t="s">
        <v>124</v>
      </c>
      <c r="C68" s="35">
        <f>ROUND(SUM(C69:C72),0)</f>
        <v>17610</v>
      </c>
      <c r="D68" s="24"/>
      <c r="E68" s="41" t="s">
        <v>72</v>
      </c>
      <c r="F68" s="34">
        <f>F42-F57</f>
        <v>85</v>
      </c>
    </row>
    <row r="69" spans="1:6" ht="19.5" customHeight="1">
      <c r="A69" s="17"/>
      <c r="B69" s="45" t="s">
        <v>125</v>
      </c>
      <c r="C69" s="19">
        <v>17610</v>
      </c>
      <c r="D69" s="24"/>
      <c r="E69" s="28" t="s">
        <v>74</v>
      </c>
      <c r="F69" s="30"/>
    </row>
    <row r="70" spans="1:6" ht="19.5" customHeight="1">
      <c r="A70" s="17"/>
      <c r="B70" s="45" t="s">
        <v>126</v>
      </c>
      <c r="C70" s="19"/>
      <c r="D70" s="24"/>
      <c r="E70" s="42" t="s">
        <v>75</v>
      </c>
      <c r="F70" s="30">
        <v>85</v>
      </c>
    </row>
    <row r="71" spans="1:6" ht="19.5" customHeight="1">
      <c r="A71" s="17"/>
      <c r="B71" s="45" t="s">
        <v>127</v>
      </c>
      <c r="C71" s="19"/>
      <c r="D71" s="24"/>
      <c r="E71" s="28" t="s">
        <v>74</v>
      </c>
      <c r="F71" s="30"/>
    </row>
    <row r="72" spans="1:6" ht="19.5" customHeight="1">
      <c r="A72" s="17"/>
      <c r="B72" s="45" t="s">
        <v>128</v>
      </c>
      <c r="C72" s="19"/>
      <c r="D72" s="24"/>
      <c r="E72" s="21" t="s">
        <v>76</v>
      </c>
      <c r="F72" s="34">
        <f>F68-F70</f>
        <v>0</v>
      </c>
    </row>
    <row r="73" spans="1:6" ht="19.5" customHeight="1">
      <c r="A73" s="17"/>
      <c r="B73" s="44" t="s">
        <v>129</v>
      </c>
      <c r="C73" s="19"/>
      <c r="D73" s="24"/>
      <c r="E73" s="28" t="s">
        <v>74</v>
      </c>
      <c r="F73" s="34">
        <f>F69-F71</f>
        <v>0</v>
      </c>
    </row>
    <row r="74" spans="1:6" ht="19.5" customHeight="1">
      <c r="A74" s="17"/>
      <c r="B74" s="44" t="s">
        <v>130</v>
      </c>
      <c r="C74" s="19"/>
      <c r="D74" s="24" t="s">
        <v>131</v>
      </c>
      <c r="E74" s="31" t="s">
        <v>132</v>
      </c>
      <c r="F74" s="30"/>
    </row>
    <row r="75" spans="1:6" ht="19.5" customHeight="1">
      <c r="A75" s="17"/>
      <c r="B75" s="44" t="s">
        <v>133</v>
      </c>
      <c r="C75" s="19"/>
      <c r="D75" s="24"/>
      <c r="E75" s="39" t="s">
        <v>134</v>
      </c>
      <c r="F75" s="30"/>
    </row>
    <row r="76" spans="1:7" ht="19.5" customHeight="1">
      <c r="A76" s="17"/>
      <c r="B76" s="44" t="s">
        <v>135</v>
      </c>
      <c r="C76" s="46"/>
      <c r="D76" s="24"/>
      <c r="E76" s="31" t="s">
        <v>136</v>
      </c>
      <c r="F76" s="43"/>
      <c r="G76" s="47"/>
    </row>
    <row r="77" spans="1:7" ht="19.5" customHeight="1">
      <c r="A77" s="17"/>
      <c r="B77" s="44" t="s">
        <v>137</v>
      </c>
      <c r="C77" s="19">
        <v>799</v>
      </c>
      <c r="D77" s="24"/>
      <c r="E77" s="31" t="s">
        <v>138</v>
      </c>
      <c r="F77" s="30"/>
      <c r="G77" s="47"/>
    </row>
    <row r="78" spans="1:7" ht="19.5" customHeight="1">
      <c r="A78" s="17"/>
      <c r="B78" s="44" t="s">
        <v>139</v>
      </c>
      <c r="C78" s="19">
        <v>1745</v>
      </c>
      <c r="D78" s="24"/>
      <c r="E78" s="31" t="s">
        <v>140</v>
      </c>
      <c r="F78" s="30"/>
      <c r="G78" s="47"/>
    </row>
    <row r="79" spans="1:7" ht="19.5" customHeight="1">
      <c r="A79" s="17"/>
      <c r="B79" s="44" t="s">
        <v>141</v>
      </c>
      <c r="C79" s="35">
        <f>ROUND(SUM(C80:C82),0)</f>
        <v>6059</v>
      </c>
      <c r="D79" s="48"/>
      <c r="E79" s="31" t="s">
        <v>142</v>
      </c>
      <c r="F79" s="34">
        <f>F74+F75+F76-F77-F78</f>
        <v>0</v>
      </c>
      <c r="G79" s="47"/>
    </row>
    <row r="80" spans="1:7" ht="19.5" customHeight="1">
      <c r="A80" s="17"/>
      <c r="B80" s="45" t="s">
        <v>143</v>
      </c>
      <c r="C80" s="19">
        <v>1260</v>
      </c>
      <c r="D80" s="49" t="s">
        <v>144</v>
      </c>
      <c r="E80" s="50" t="s">
        <v>145</v>
      </c>
      <c r="F80" s="34">
        <f>F81-F82</f>
        <v>206711</v>
      </c>
      <c r="G80" s="47"/>
    </row>
    <row r="81" spans="1:7" ht="19.5" customHeight="1">
      <c r="A81" s="17"/>
      <c r="B81" s="45" t="s">
        <v>146</v>
      </c>
      <c r="C81" s="19"/>
      <c r="D81" s="51"/>
      <c r="E81" s="52" t="s">
        <v>147</v>
      </c>
      <c r="F81" s="53">
        <f>C6+F44+F76</f>
        <v>210117</v>
      </c>
      <c r="G81" s="47"/>
    </row>
    <row r="82" spans="1:7" ht="19.5" customHeight="1">
      <c r="A82" s="17"/>
      <c r="B82" s="45" t="s">
        <v>98</v>
      </c>
      <c r="C82" s="19">
        <v>4799</v>
      </c>
      <c r="D82" s="51"/>
      <c r="E82" s="52" t="s">
        <v>148</v>
      </c>
      <c r="F82" s="53">
        <f>C90+F59</f>
        <v>3406</v>
      </c>
      <c r="G82" s="47"/>
    </row>
    <row r="83" spans="1:7" ht="19.5" customHeight="1">
      <c r="A83" s="17"/>
      <c r="B83" s="44" t="s">
        <v>149</v>
      </c>
      <c r="C83" s="35">
        <f>ROUND(SUM(C84:C86),0)</f>
        <v>0</v>
      </c>
      <c r="D83" s="51"/>
      <c r="E83" s="50" t="s">
        <v>150</v>
      </c>
      <c r="F83" s="34">
        <f>F84-F85</f>
        <v>205271</v>
      </c>
      <c r="G83" s="47"/>
    </row>
    <row r="84" spans="1:7" ht="19.5" customHeight="1">
      <c r="A84" s="17"/>
      <c r="B84" s="45" t="s">
        <v>30</v>
      </c>
      <c r="C84" s="19"/>
      <c r="D84" s="51"/>
      <c r="E84" s="52" t="s">
        <v>151</v>
      </c>
      <c r="F84" s="30">
        <v>205271</v>
      </c>
      <c r="G84" s="47"/>
    </row>
    <row r="85" spans="1:7" ht="19.5" customHeight="1">
      <c r="A85" s="17"/>
      <c r="B85" s="45" t="s">
        <v>32</v>
      </c>
      <c r="C85" s="19"/>
      <c r="D85" s="51"/>
      <c r="E85" s="52" t="s">
        <v>152</v>
      </c>
      <c r="F85" s="30"/>
      <c r="G85" s="47"/>
    </row>
    <row r="86" spans="1:7" ht="19.5" customHeight="1">
      <c r="A86" s="17"/>
      <c r="B86" s="45" t="s">
        <v>34</v>
      </c>
      <c r="C86" s="19"/>
      <c r="D86" s="51"/>
      <c r="E86" s="50" t="s">
        <v>153</v>
      </c>
      <c r="F86" s="30">
        <f>MAX(F87,F88)</f>
        <v>1440</v>
      </c>
      <c r="G86" s="47"/>
    </row>
    <row r="87" spans="1:7" ht="19.5" customHeight="1">
      <c r="A87" s="17"/>
      <c r="B87" s="11"/>
      <c r="C87" s="46"/>
      <c r="D87" s="51"/>
      <c r="E87" s="52" t="s">
        <v>154</v>
      </c>
      <c r="F87" s="54">
        <f>MAX(F80-F83,0)</f>
        <v>1440</v>
      </c>
      <c r="G87" s="47"/>
    </row>
    <row r="88" spans="1:7" ht="19.5" customHeight="1">
      <c r="A88" s="17"/>
      <c r="B88" s="18" t="s">
        <v>155</v>
      </c>
      <c r="C88" s="35">
        <f>ROUND(SUM(C89:C90,F14,F18:F19,F30:F35),0)</f>
        <v>274874</v>
      </c>
      <c r="D88" s="51"/>
      <c r="E88" s="52" t="s">
        <v>156</v>
      </c>
      <c r="F88" s="54">
        <f>MAX(F83-F80,0)</f>
        <v>0</v>
      </c>
      <c r="G88" s="47"/>
    </row>
    <row r="89" spans="1:7" ht="19.5" customHeight="1">
      <c r="A89" s="17"/>
      <c r="B89" s="23" t="s">
        <v>108</v>
      </c>
      <c r="C89" s="19">
        <v>260169</v>
      </c>
      <c r="D89" s="51"/>
      <c r="E89" s="55" t="s">
        <v>157</v>
      </c>
      <c r="F89" s="30">
        <v>75</v>
      </c>
      <c r="G89" s="47"/>
    </row>
    <row r="90" spans="1:7" ht="19.5" customHeight="1">
      <c r="A90" s="56"/>
      <c r="B90" s="57" t="s">
        <v>110</v>
      </c>
      <c r="C90" s="58">
        <f>SUM(F4:F6)</f>
        <v>2589</v>
      </c>
      <c r="D90" s="59"/>
      <c r="E90" s="60" t="s">
        <v>158</v>
      </c>
      <c r="F90" s="61">
        <v>6</v>
      </c>
      <c r="G90" s="47"/>
    </row>
    <row r="91" spans="1:256" s="2" customFormat="1" ht="14.25">
      <c r="A91" s="4"/>
      <c r="B91" s="4"/>
      <c r="C91" s="5"/>
      <c r="D91" s="4"/>
      <c r="E91" s="4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2" customFormat="1" ht="14.25">
      <c r="A92" s="4"/>
      <c r="B92" s="4"/>
      <c r="C92" s="5"/>
      <c r="D92" s="4"/>
      <c r="E92" s="4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ht="14.25">
      <c r="E93" s="4" t="s">
        <v>159</v>
      </c>
    </row>
    <row r="94" spans="1:256" s="3" customFormat="1" ht="14.25">
      <c r="A94" s="4"/>
      <c r="B94" s="4"/>
      <c r="C94" s="5"/>
      <c r="D94" s="4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2" customFormat="1" ht="14.25">
      <c r="A95" s="4"/>
      <c r="B95" s="4"/>
      <c r="C95" s="5"/>
      <c r="D95" s="4"/>
      <c r="E95" s="4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2" customFormat="1" ht="14.25">
      <c r="A96" s="4"/>
      <c r="B96" s="4"/>
      <c r="C96" s="5"/>
      <c r="D96" s="4"/>
      <c r="E96" s="4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3" customFormat="1" ht="14.25">
      <c r="A97" s="62"/>
      <c r="B97" s="4"/>
      <c r="C97" s="63"/>
      <c r="D97" s="4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</sheetData>
  <sheetProtection/>
  <mergeCells count="6">
    <mergeCell ref="A1:F1"/>
    <mergeCell ref="A4:A90"/>
    <mergeCell ref="D4:D41"/>
    <mergeCell ref="D42:D73"/>
    <mergeCell ref="D74:D79"/>
    <mergeCell ref="D80:D90"/>
  </mergeCells>
  <printOptions horizontalCentered="1"/>
  <pageMargins left="0.39" right="0.2" top="1" bottom="1" header="0.51" footer="0.51"/>
  <pageSetup fitToWidth="0" fitToHeight="1" horizontalDpi="600" verticalDpi="600" orientation="portrait" paperSize="9" scale="37"/>
  <headerFooter>
    <oddHeader>&amp;L
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7977</dc:creator>
  <cp:keywords/>
  <dc:description/>
  <cp:lastModifiedBy>7977</cp:lastModifiedBy>
  <dcterms:created xsi:type="dcterms:W3CDTF">2017-07-22T03:12:34Z</dcterms:created>
  <dcterms:modified xsi:type="dcterms:W3CDTF">2017-07-22T06:05:17Z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